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am\Downloads\"/>
    </mc:Choice>
  </mc:AlternateContent>
  <bookViews>
    <workbookView xWindow="0" yWindow="0" windowWidth="19950" windowHeight="10350"/>
  </bookViews>
  <sheets>
    <sheet name="2-1 BuyDown" sheetId="2" r:id="rId1"/>
  </sheet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8" i="2" s="1"/>
  <c r="D14" i="2" s="1"/>
  <c r="G20" i="2"/>
  <c r="C20" i="2"/>
  <c r="G14" i="2"/>
  <c r="C14" i="2"/>
  <c r="G13" i="2"/>
  <c r="C13" i="2"/>
  <c r="E13" i="2" l="1"/>
  <c r="F13" i="2" s="1"/>
  <c r="H13" i="2" s="1"/>
  <c r="E14" i="2"/>
  <c r="F14" i="2" s="1"/>
  <c r="H14" i="2" s="1"/>
  <c r="E20" i="2"/>
  <c r="D13" i="2"/>
  <c r="D20" i="2"/>
  <c r="H15" i="2" l="1"/>
  <c r="H16" i="2" s="1"/>
  <c r="F20" i="2"/>
  <c r="H20" i="2" s="1"/>
  <c r="H21" i="2" s="1"/>
  <c r="H22" i="2" s="1"/>
</calcChain>
</file>

<file path=xl/sharedStrings.xml><?xml version="1.0" encoding="utf-8"?>
<sst xmlns="http://schemas.openxmlformats.org/spreadsheetml/2006/main" count="29" uniqueCount="22">
  <si>
    <t>Loan amount</t>
  </si>
  <si>
    <t>Interest Rate (Annual)</t>
  </si>
  <si>
    <t>Loan period in years</t>
  </si>
  <si>
    <t>Number of payments per year</t>
  </si>
  <si>
    <t>Monthly Payment</t>
  </si>
  <si>
    <t>Total Payments</t>
  </si>
  <si>
    <t>Interest Rate</t>
  </si>
  <si>
    <t># of Payments</t>
  </si>
  <si>
    <t>2-1 BUY DOWN</t>
  </si>
  <si>
    <t>2/1 Buydown Cost</t>
  </si>
  <si>
    <t>1-0 BUY DOWN</t>
  </si>
  <si>
    <t>1/0 Buydown Cost</t>
  </si>
  <si>
    <t>BUYDOWN CALCULATOR</t>
  </si>
  <si>
    <t xml:space="preserve">Concession Required </t>
  </si>
  <si>
    <t xml:space="preserve">Purchase Price </t>
  </si>
  <si>
    <t xml:space="preserve">Note Rate Payment </t>
  </si>
  <si>
    <t>Annual Monthly Savings</t>
  </si>
  <si>
    <t>Monthly Savings</t>
  </si>
  <si>
    <t>Year 1</t>
  </si>
  <si>
    <t>Year 2</t>
  </si>
  <si>
    <t xml:space="preserve">Year 1 </t>
  </si>
  <si>
    <r>
      <rPr>
        <b/>
        <sz val="11"/>
        <color rgb="FFA1CE57"/>
        <rFont val="Futura LT Pro Book"/>
        <family val="2"/>
      </rPr>
      <t>Buydown</t>
    </r>
    <r>
      <rPr>
        <sz val="11"/>
        <rFont val="Futura LT Pro Book"/>
        <family val="2"/>
      </rPr>
      <t xml:space="preserve"> Payment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</si>
</sst>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0.000%"/>
  </numFmts>
  <fonts count="14">
    <font>
      <sz val="10"/>
      <color rgb="FF000000"/>
      <name val="Arial"/>
      <scheme val="minor"/>
    </font>
    <font>
      <sz val="10"/>
      <color theme="0" tint="-4.9989318521683403E-2"/>
      <name val="Arial"/>
      <family val="2"/>
      <scheme val="minor"/>
    </font>
    <font>
      <sz val="10"/>
      <color rgb="FF000000"/>
      <name val="Futura LT Pro Book"/>
      <family val="2"/>
    </font>
    <font>
      <sz val="10"/>
      <color rgb="FF00B050"/>
      <name val="Arial"/>
      <family val="2"/>
      <scheme val="minor"/>
    </font>
    <font>
      <sz val="24"/>
      <color theme="0"/>
      <name val="Futura LT Pro Medium"/>
      <family val="2"/>
    </font>
    <font>
      <sz val="6"/>
      <color theme="0"/>
      <name val="Arial"/>
      <family val="2"/>
      <scheme val="minor"/>
    </font>
    <font>
      <sz val="11"/>
      <name val="Futura LT Pro Book"/>
      <family val="2"/>
    </font>
    <font>
      <sz val="11"/>
      <color theme="1"/>
      <name val="Futura LT Pro Book"/>
      <family val="2"/>
    </font>
    <font>
      <sz val="11"/>
      <color rgb="FF000000"/>
      <name val="Futura LT Pro Book"/>
      <family val="2"/>
    </font>
    <font>
      <i/>
      <sz val="11"/>
      <color rgb="FFFF0000"/>
      <name val="Futura LT Pro Book"/>
      <family val="2"/>
    </font>
    <font>
      <b/>
      <sz val="11"/>
      <color theme="0" tint="-4.9989318521683403E-2"/>
      <name val="Futura LT Pro Book"/>
      <family val="2"/>
    </font>
    <font>
      <sz val="11"/>
      <color theme="0"/>
      <name val="Futura LT Pro Book"/>
      <family val="2"/>
    </font>
    <font>
      <b/>
      <sz val="11"/>
      <color rgb="FFA1CE57"/>
      <name val="Futura LT Pro Book"/>
      <family val="2"/>
    </font>
    <font>
      <b/>
      <sz val="11"/>
      <color theme="0"/>
      <name val="Futura LT Pro Boo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5F9E"/>
        <bgColor indexed="64"/>
      </patternFill>
    </fill>
    <fill>
      <patternFill patternType="solid">
        <fgColor rgb="FF005F9E"/>
        <bgColor rgb="FF808080"/>
      </patternFill>
    </fill>
    <fill>
      <patternFill patternType="solid">
        <fgColor rgb="FFA1CE57"/>
        <bgColor indexed="64"/>
      </patternFill>
    </fill>
    <fill>
      <patternFill patternType="solid">
        <fgColor rgb="FFB2B5B6"/>
        <bgColor rgb="FF808080"/>
      </patternFill>
    </fill>
    <fill>
      <patternFill patternType="solid">
        <fgColor rgb="FF00A39D"/>
        <bgColor rgb="FF808080"/>
      </patternFill>
    </fill>
    <fill>
      <patternFill patternType="solid">
        <fgColor rgb="FF00A39D"/>
        <bgColor indexed="64"/>
      </patternFill>
    </fill>
    <fill>
      <patternFill patternType="solid">
        <fgColor rgb="FFB2B5B6"/>
        <bgColor indexed="64"/>
      </patternFill>
    </fill>
    <fill>
      <patternFill patternType="solid">
        <fgColor rgb="FFA1CE57"/>
        <bgColor rgb="FF808080"/>
      </patternFill>
    </fill>
    <fill>
      <patternFill patternType="solid">
        <fgColor rgb="FFE5E6E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8" fillId="0" borderId="2" xfId="0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8" fillId="0" borderId="5" xfId="0" applyFont="1" applyBorder="1"/>
    <xf numFmtId="0" fontId="9" fillId="0" borderId="5" xfId="0" applyFont="1" applyBorder="1"/>
    <xf numFmtId="0" fontId="8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9" xfId="0" applyFont="1" applyBorder="1"/>
    <xf numFmtId="0" fontId="3" fillId="0" borderId="9" xfId="0" applyFont="1" applyBorder="1"/>
    <xf numFmtId="2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165" fontId="7" fillId="10" borderId="2" xfId="0" applyNumberFormat="1" applyFont="1" applyFill="1" applyBorder="1" applyAlignment="1">
      <alignment horizontal="center" vertical="center"/>
    </xf>
    <xf numFmtId="166" fontId="7" fillId="10" borderId="2" xfId="0" applyNumberFormat="1" applyFont="1" applyFill="1" applyBorder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/>
    <xf numFmtId="0" fontId="2" fillId="0" borderId="13" xfId="0" applyFont="1" applyBorder="1"/>
    <xf numFmtId="164" fontId="7" fillId="11" borderId="1" xfId="0" applyNumberFormat="1" applyFont="1" applyFill="1" applyBorder="1" applyAlignment="1">
      <alignment horizontal="right"/>
    </xf>
    <xf numFmtId="166" fontId="7" fillId="11" borderId="1" xfId="0" applyNumberFormat="1" applyFont="1" applyFill="1" applyBorder="1" applyAlignment="1">
      <alignment horizontal="right"/>
    </xf>
    <xf numFmtId="0" fontId="7" fillId="11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10" borderId="9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/>
    </xf>
    <xf numFmtId="2" fontId="10" fillId="7" borderId="2" xfId="0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2" fontId="10" fillId="6" borderId="9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10" fillId="6" borderId="0" xfId="0" applyNumberFormat="1" applyFont="1" applyFill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9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5B6"/>
      <color rgb="FF00A39D"/>
      <color rgb="FF575757"/>
      <color rgb="FFE5E6E2"/>
      <color rgb="FF005F9E"/>
      <color rgb="FFA1C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111580</xdr:colOff>
      <xdr:row>1</xdr:row>
      <xdr:rowOff>8166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92A3B9-55C2-31BE-EE8A-19E87CE33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880" y="0"/>
          <a:ext cx="808264" cy="58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C10" zoomScale="140" zoomScaleNormal="140" workbookViewId="0">
      <selection activeCell="C25" sqref="A25:XFD26"/>
    </sheetView>
  </sheetViews>
  <sheetFormatPr defaultColWidth="0" defaultRowHeight="12.75" zeroHeight="1"/>
  <cols>
    <col min="1" max="1" width="3.28515625" customWidth="1"/>
    <col min="2" max="2" width="10.140625" customWidth="1"/>
    <col min="3" max="3" width="13" bestFit="1" customWidth="1"/>
    <col min="4" max="4" width="21" bestFit="1" customWidth="1"/>
    <col min="5" max="5" width="22.140625" bestFit="1" customWidth="1"/>
    <col min="6" max="6" width="17.5703125" bestFit="1" customWidth="1"/>
    <col min="7" max="7" width="15.140625" bestFit="1" customWidth="1"/>
    <col min="8" max="8" width="25.28515625" bestFit="1" customWidth="1"/>
    <col min="9" max="9" width="6.7109375" bestFit="1" customWidth="1"/>
    <col min="10" max="16384" width="10.140625" hidden="1"/>
  </cols>
  <sheetData>
    <row r="1" spans="1:9" ht="45.6" customHeight="1">
      <c r="A1" s="1"/>
      <c r="B1" s="37" t="s">
        <v>12</v>
      </c>
      <c r="C1" s="37"/>
      <c r="D1" s="37"/>
      <c r="E1" s="37"/>
      <c r="F1" s="37"/>
      <c r="G1" s="37"/>
      <c r="H1" s="37"/>
      <c r="I1" s="2">
        <v>20220927</v>
      </c>
    </row>
    <row r="2" spans="1:9" ht="14.25">
      <c r="A2" s="4"/>
      <c r="B2" s="9"/>
      <c r="C2" s="9"/>
      <c r="D2" s="9"/>
      <c r="E2" s="9"/>
      <c r="F2" s="3"/>
      <c r="G2" s="3"/>
      <c r="H2" s="3"/>
      <c r="I2" s="3"/>
    </row>
    <row r="3" spans="1:9" ht="14.25">
      <c r="A3" s="5"/>
      <c r="B3" s="42" t="s">
        <v>0</v>
      </c>
      <c r="C3" s="42"/>
      <c r="D3" s="42"/>
      <c r="E3" s="30">
        <v>500000</v>
      </c>
      <c r="F3" s="7"/>
      <c r="G3" s="3"/>
      <c r="H3" s="3"/>
      <c r="I3" s="4"/>
    </row>
    <row r="4" spans="1:9" ht="14.25">
      <c r="A4" s="5"/>
      <c r="B4" s="42" t="s">
        <v>14</v>
      </c>
      <c r="C4" s="42"/>
      <c r="D4" s="42"/>
      <c r="E4" s="30">
        <v>650000</v>
      </c>
      <c r="F4" s="7"/>
      <c r="G4" s="3"/>
      <c r="H4" s="3"/>
      <c r="I4" s="4"/>
    </row>
    <row r="5" spans="1:9" ht="14.25">
      <c r="A5" s="5"/>
      <c r="B5" s="42" t="s">
        <v>1</v>
      </c>
      <c r="C5" s="42"/>
      <c r="D5" s="42"/>
      <c r="E5" s="31">
        <v>7.2499999999999995E-2</v>
      </c>
      <c r="F5" s="8"/>
      <c r="G5" s="3"/>
      <c r="H5" s="3"/>
      <c r="I5" s="4"/>
    </row>
    <row r="6" spans="1:9" ht="14.25">
      <c r="A6" s="5"/>
      <c r="B6" s="42" t="s">
        <v>2</v>
      </c>
      <c r="C6" s="42"/>
      <c r="D6" s="42"/>
      <c r="E6" s="32">
        <v>30</v>
      </c>
      <c r="F6" s="7"/>
      <c r="G6" s="3"/>
      <c r="H6" s="3"/>
      <c r="I6" s="4"/>
    </row>
    <row r="7" spans="1:9" ht="14.25">
      <c r="A7" s="5"/>
      <c r="B7" s="42" t="s">
        <v>3</v>
      </c>
      <c r="C7" s="42"/>
      <c r="D7" s="42"/>
      <c r="E7" s="33">
        <v>12</v>
      </c>
      <c r="F7" s="7"/>
      <c r="G7" s="3"/>
      <c r="H7" s="3"/>
      <c r="I7" s="4"/>
    </row>
    <row r="8" spans="1:9" ht="14.25">
      <c r="A8" s="5"/>
      <c r="B8" s="42" t="s">
        <v>4</v>
      </c>
      <c r="C8" s="42"/>
      <c r="D8" s="42"/>
      <c r="E8" s="34">
        <f>-PMT(E5/E7,E9,E3)</f>
        <v>3410.88</v>
      </c>
      <c r="F8" s="7"/>
      <c r="G8" s="3"/>
      <c r="H8" s="3"/>
      <c r="I8" s="4"/>
    </row>
    <row r="9" spans="1:9" ht="14.25">
      <c r="A9" s="5"/>
      <c r="B9" s="42" t="s">
        <v>5</v>
      </c>
      <c r="C9" s="42"/>
      <c r="D9" s="42"/>
      <c r="E9" s="33">
        <f>E6*12</f>
        <v>360</v>
      </c>
      <c r="F9" s="28"/>
      <c r="G9" s="9"/>
      <c r="H9" s="9"/>
      <c r="I9" s="4"/>
    </row>
    <row r="10" spans="1:9">
      <c r="A10" s="5"/>
      <c r="B10" s="29"/>
      <c r="C10" s="29"/>
      <c r="D10" s="29"/>
      <c r="E10" s="29"/>
      <c r="F10" s="25"/>
      <c r="G10" s="25"/>
      <c r="H10" s="25"/>
      <c r="I10" s="6"/>
    </row>
    <row r="11" spans="1:9" ht="15">
      <c r="A11" s="5"/>
      <c r="B11" s="38" t="s">
        <v>8</v>
      </c>
      <c r="C11" s="38"/>
      <c r="D11" s="38"/>
      <c r="E11" s="38"/>
      <c r="F11" s="38"/>
      <c r="G11" s="38"/>
      <c r="H11" s="38"/>
      <c r="I11" s="6"/>
    </row>
    <row r="12" spans="1:9" ht="15">
      <c r="A12" s="5"/>
      <c r="B12" s="26"/>
      <c r="C12" s="15" t="s">
        <v>6</v>
      </c>
      <c r="D12" s="15" t="s">
        <v>15</v>
      </c>
      <c r="E12" s="15" t="s">
        <v>21</v>
      </c>
      <c r="F12" s="15" t="s">
        <v>17</v>
      </c>
      <c r="G12" s="15" t="s">
        <v>7</v>
      </c>
      <c r="H12" s="15" t="s">
        <v>16</v>
      </c>
      <c r="I12" s="6"/>
    </row>
    <row r="13" spans="1:9" ht="14.25">
      <c r="A13" s="5"/>
      <c r="B13" s="26" t="s">
        <v>18</v>
      </c>
      <c r="C13" s="16">
        <f>E5-0.02</f>
        <v>5.2499999999999998E-2</v>
      </c>
      <c r="D13" s="17">
        <f>E8</f>
        <v>3410.88</v>
      </c>
      <c r="E13" s="17">
        <f>-PMT(C13/E7,E9,E3)</f>
        <v>2761.02</v>
      </c>
      <c r="F13" s="17">
        <f>E8-E13</f>
        <v>649.86</v>
      </c>
      <c r="G13" s="18">
        <f>E7</f>
        <v>12</v>
      </c>
      <c r="H13" s="17">
        <f t="shared" ref="H13:H14" si="0">F13*G13</f>
        <v>7798.32</v>
      </c>
      <c r="I13" s="6"/>
    </row>
    <row r="14" spans="1:9" ht="14.25">
      <c r="A14" s="5"/>
      <c r="B14" s="27" t="s">
        <v>19</v>
      </c>
      <c r="C14" s="19">
        <f>E5-0.01</f>
        <v>6.25E-2</v>
      </c>
      <c r="D14" s="20">
        <f>E8</f>
        <v>3410.88</v>
      </c>
      <c r="E14" s="20">
        <f>-PMT(C14/E7,E9,E3)</f>
        <v>3078.59</v>
      </c>
      <c r="F14" s="20">
        <f>E8-E14</f>
        <v>332.29</v>
      </c>
      <c r="G14" s="21">
        <f>E7</f>
        <v>12</v>
      </c>
      <c r="H14" s="20">
        <f t="shared" si="0"/>
        <v>3987.48</v>
      </c>
      <c r="I14" s="6"/>
    </row>
    <row r="15" spans="1:9" ht="15">
      <c r="A15" s="5"/>
      <c r="B15" s="39" t="s">
        <v>9</v>
      </c>
      <c r="C15" s="39"/>
      <c r="D15" s="39"/>
      <c r="E15" s="39"/>
      <c r="F15" s="39"/>
      <c r="G15" s="39"/>
      <c r="H15" s="22">
        <f>SUM(H13:H14)</f>
        <v>11785.8</v>
      </c>
      <c r="I15" s="6"/>
    </row>
    <row r="16" spans="1:9" ht="15">
      <c r="A16" s="5"/>
      <c r="B16" s="40" t="s">
        <v>13</v>
      </c>
      <c r="C16" s="40"/>
      <c r="D16" s="40"/>
      <c r="E16" s="40"/>
      <c r="F16" s="40"/>
      <c r="G16" s="40"/>
      <c r="H16" s="23">
        <f>SUM(H15/E4)</f>
        <v>1.813E-2</v>
      </c>
      <c r="I16" s="6"/>
    </row>
    <row r="17" spans="1:9" ht="18" customHeight="1">
      <c r="A17" s="5"/>
      <c r="B17" s="43"/>
      <c r="C17" s="44"/>
      <c r="D17" s="44"/>
      <c r="E17" s="44"/>
      <c r="F17" s="44"/>
      <c r="G17" s="44"/>
      <c r="H17" s="45"/>
      <c r="I17" s="4"/>
    </row>
    <row r="18" spans="1:9" ht="15">
      <c r="A18" s="5"/>
      <c r="B18" s="46" t="s">
        <v>10</v>
      </c>
      <c r="C18" s="46"/>
      <c r="D18" s="46"/>
      <c r="E18" s="46"/>
      <c r="F18" s="46"/>
      <c r="G18" s="46"/>
      <c r="H18" s="46"/>
      <c r="I18" s="6"/>
    </row>
    <row r="19" spans="1:9" ht="15">
      <c r="A19" s="5"/>
      <c r="B19" s="26"/>
      <c r="C19" s="15" t="s">
        <v>6</v>
      </c>
      <c r="D19" s="15" t="s">
        <v>15</v>
      </c>
      <c r="E19" s="15" t="s">
        <v>21</v>
      </c>
      <c r="F19" s="15" t="s">
        <v>17</v>
      </c>
      <c r="G19" s="15" t="s">
        <v>7</v>
      </c>
      <c r="H19" s="15" t="s">
        <v>16</v>
      </c>
      <c r="I19" s="6"/>
    </row>
    <row r="20" spans="1:9" ht="14.25">
      <c r="A20" s="5"/>
      <c r="B20" s="26" t="s">
        <v>20</v>
      </c>
      <c r="C20" s="16">
        <f>E5-0.01</f>
        <v>6.25E-2</v>
      </c>
      <c r="D20" s="17">
        <f>E8</f>
        <v>3410.88</v>
      </c>
      <c r="E20" s="36">
        <f>-PMT(C20/E7,E9,E3)</f>
        <v>3078.59</v>
      </c>
      <c r="F20" s="17">
        <f>D20-E20</f>
        <v>332.29</v>
      </c>
      <c r="G20" s="18">
        <f>E7</f>
        <v>12</v>
      </c>
      <c r="H20" s="17">
        <f>F20*G20</f>
        <v>3987.48</v>
      </c>
      <c r="I20" s="6"/>
    </row>
    <row r="21" spans="1:9" ht="15">
      <c r="A21" s="5"/>
      <c r="B21" s="41" t="s">
        <v>11</v>
      </c>
      <c r="C21" s="41"/>
      <c r="D21" s="41"/>
      <c r="E21" s="41"/>
      <c r="F21" s="41"/>
      <c r="G21" s="41"/>
      <c r="H21" s="35">
        <f>SUM(H20)</f>
        <v>3987.48</v>
      </c>
      <c r="I21" s="6"/>
    </row>
    <row r="22" spans="1:9" ht="15">
      <c r="A22" s="10"/>
      <c r="B22" s="50" t="s">
        <v>13</v>
      </c>
      <c r="C22" s="50"/>
      <c r="D22" s="50"/>
      <c r="E22" s="50"/>
      <c r="F22" s="50"/>
      <c r="G22" s="50"/>
      <c r="H22" s="24">
        <f>SUM(H21/E4)</f>
        <v>6.13E-3</v>
      </c>
      <c r="I22" s="11"/>
    </row>
    <row r="23" spans="1:9">
      <c r="A23" s="4"/>
      <c r="B23" s="12"/>
      <c r="C23" s="12"/>
      <c r="D23" s="12"/>
      <c r="E23" s="12"/>
      <c r="F23" s="13"/>
      <c r="G23" s="12"/>
      <c r="H23" s="14"/>
      <c r="I23" s="4"/>
    </row>
    <row r="24" spans="1:9">
      <c r="A24" s="47"/>
      <c r="B24" s="48"/>
      <c r="C24" s="48"/>
      <c r="D24" s="48"/>
      <c r="E24" s="48"/>
      <c r="F24" s="48"/>
      <c r="G24" s="48"/>
      <c r="H24" s="48"/>
      <c r="I24" s="49"/>
    </row>
    <row r="25" spans="1:9"/>
    <row r="26" spans="1:9"/>
  </sheetData>
  <mergeCells count="16">
    <mergeCell ref="A24:I24"/>
    <mergeCell ref="B22:G22"/>
    <mergeCell ref="B1:H1"/>
    <mergeCell ref="B11:H11"/>
    <mergeCell ref="B15:G15"/>
    <mergeCell ref="B16:G16"/>
    <mergeCell ref="B21:G21"/>
    <mergeCell ref="B3:D3"/>
    <mergeCell ref="B4:D4"/>
    <mergeCell ref="B17:H17"/>
    <mergeCell ref="B18:H18"/>
    <mergeCell ref="B5:D5"/>
    <mergeCell ref="B6:D6"/>
    <mergeCell ref="B7:D7"/>
    <mergeCell ref="B8:D8"/>
    <mergeCell ref="B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 BuyDown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Smith</dc:creator>
  <cp:lastModifiedBy>Adam Gregory</cp:lastModifiedBy>
  <dcterms:created xsi:type="dcterms:W3CDTF">2022-06-11T18:51:52Z</dcterms:created>
  <dcterms:modified xsi:type="dcterms:W3CDTF">2022-12-21T18:32:24Z</dcterms:modified>
</cp:coreProperties>
</file>